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/>
  </bookViews>
  <sheets>
    <sheet name="Blad1" sheetId="1" r:id="rId1"/>
    <sheet name="Blad2" sheetId="2" r:id="rId2"/>
    <sheet name="Blad3" sheetId="3" r:id="rId3"/>
  </sheets>
  <calcPr calcId="125725" concurrentCalc="0"/>
</workbook>
</file>

<file path=xl/calcChain.xml><?xml version="1.0" encoding="utf-8"?>
<calcChain xmlns="http://schemas.openxmlformats.org/spreadsheetml/2006/main">
  <c r="O29" i="1"/>
  <c r="O30"/>
  <c r="M8"/>
  <c r="O8"/>
  <c r="M9"/>
  <c r="O9"/>
  <c r="M12"/>
  <c r="O12"/>
  <c r="O51"/>
  <c r="O52"/>
  <c r="O53"/>
  <c r="O54"/>
  <c r="O41"/>
  <c r="O42"/>
  <c r="O43"/>
  <c r="O44"/>
  <c r="O45"/>
  <c r="O34"/>
  <c r="O35"/>
  <c r="O36"/>
  <c r="O37"/>
  <c r="O38"/>
  <c r="M10"/>
  <c r="O10"/>
  <c r="M11"/>
  <c r="O11"/>
  <c r="M13"/>
  <c r="O13"/>
  <c r="M14"/>
  <c r="O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24"/>
  <c r="O24"/>
  <c r="M25"/>
  <c r="O25"/>
  <c r="O55"/>
  <c r="N55"/>
  <c r="O56"/>
  <c r="O61"/>
  <c r="O59"/>
  <c r="J8"/>
  <c r="O27"/>
  <c r="O57"/>
</calcChain>
</file>

<file path=xl/sharedStrings.xml><?xml version="1.0" encoding="utf-8"?>
<sst xmlns="http://schemas.openxmlformats.org/spreadsheetml/2006/main" count="115" uniqueCount="91">
  <si>
    <t>Bedrijfsnaam:</t>
  </si>
  <si>
    <t>Adres:</t>
  </si>
  <si>
    <t>Contact persoon:</t>
  </si>
  <si>
    <t>PC en plaats:</t>
  </si>
  <si>
    <t>Telefoon nummer:</t>
  </si>
  <si>
    <t>Contant</t>
  </si>
  <si>
    <t>Op rekening</t>
  </si>
  <si>
    <t>Broodjes</t>
  </si>
  <si>
    <t>Vergader broodjes service:</t>
  </si>
  <si>
    <t>Ei (versgekookt)</t>
  </si>
  <si>
    <t>Oude Kaas</t>
  </si>
  <si>
    <t xml:space="preserve">Bieslookkaas </t>
  </si>
  <si>
    <t>Brie</t>
  </si>
  <si>
    <t>Kip-Kerriesalade</t>
  </si>
  <si>
    <t>Beenham</t>
  </si>
  <si>
    <t>Fricandeau</t>
  </si>
  <si>
    <t>Filet Americain</t>
  </si>
  <si>
    <t>Filet Americain speciaal*</t>
  </si>
  <si>
    <t xml:space="preserve">Tonijnsalade </t>
  </si>
  <si>
    <t>Prijs</t>
  </si>
  <si>
    <t>B.T.W.</t>
  </si>
  <si>
    <t xml:space="preserve">Totaal </t>
  </si>
  <si>
    <t>Sub totaal:</t>
  </si>
  <si>
    <t>Gezond</t>
  </si>
  <si>
    <t>Parma ham</t>
  </si>
  <si>
    <t>Gerookte zalm</t>
  </si>
  <si>
    <t>Jongbelegen Kaas</t>
  </si>
  <si>
    <t>Huisgerookte rib-eye</t>
  </si>
  <si>
    <t>Kipfilet</t>
  </si>
  <si>
    <t>Kroket</t>
  </si>
  <si>
    <t>Frikandel</t>
  </si>
  <si>
    <t>Maaltijdsalade zalm</t>
  </si>
  <si>
    <t>Wit</t>
  </si>
  <si>
    <t>Bruin</t>
  </si>
  <si>
    <t>Luxe Zacht</t>
  </si>
  <si>
    <t>Kwekkeboom kroket</t>
  </si>
  <si>
    <t>Karnemelk</t>
  </si>
  <si>
    <t>Jus d'orange</t>
  </si>
  <si>
    <t>Coca Cola</t>
  </si>
  <si>
    <t>Fanta sinas</t>
  </si>
  <si>
    <t>Spa blauw</t>
  </si>
  <si>
    <t>Spa rood</t>
  </si>
  <si>
    <t>Chocomel</t>
  </si>
  <si>
    <t>Fristi</t>
  </si>
  <si>
    <t>Lipton Ice</t>
  </si>
  <si>
    <t>Red Bull</t>
  </si>
  <si>
    <t>Melk</t>
  </si>
  <si>
    <t>Sprite</t>
  </si>
  <si>
    <t>* met ei en curry</t>
  </si>
  <si>
    <t>Pistolet</t>
  </si>
  <si>
    <t xml:space="preserve"> BTW</t>
  </si>
  <si>
    <t>Incl.</t>
  </si>
  <si>
    <t>Dranken</t>
  </si>
  <si>
    <t>Totaal:</t>
  </si>
  <si>
    <t>Vergaderservice (vanaf 4 personen)</t>
  </si>
  <si>
    <t>aantal</t>
  </si>
  <si>
    <t>Kaiser broodje</t>
  </si>
  <si>
    <t>Bal gehakt</t>
  </si>
  <si>
    <t>prijs</t>
  </si>
  <si>
    <t>Maaltijdsalades</t>
  </si>
  <si>
    <t>Snack met een wit puntje</t>
  </si>
  <si>
    <t>Sauzen</t>
  </si>
  <si>
    <t>Mayo</t>
  </si>
  <si>
    <t>Speciaal</t>
  </si>
  <si>
    <t>Pinda</t>
  </si>
  <si>
    <t>Oorlog</t>
  </si>
  <si>
    <t>Flip</t>
  </si>
  <si>
    <t xml:space="preserve">Onze salades zijn dagvers gemaakt en worden geserveerd met maisbrood.
</t>
  </si>
  <si>
    <t>50 stuks inclusief saus</t>
  </si>
  <si>
    <t>75 stuks inclusief saus</t>
  </si>
  <si>
    <t>100 stuks inclusief saus</t>
  </si>
  <si>
    <t xml:space="preserve">Bitterganituren (gemengd) </t>
  </si>
  <si>
    <t xml:space="preserve"> Meergranen triangel</t>
  </si>
  <si>
    <t xml:space="preserve">1 hard en 1 zacht broodje met 1 beker melk, 1 flesje jus  d'orange </t>
  </si>
  <si>
    <t xml:space="preserve">1 hard en 1 zacht broodje met 1 beker karnemelk, 1 flesje jus  d'orange </t>
  </si>
  <si>
    <t xml:space="preserve">2 zachte broodjes met 1 beker melk, 1 flesje jus  d'orange </t>
  </si>
  <si>
    <t xml:space="preserve">2 zachte broodjes met 1 beker karnemelk, 1 flesje jus  d'orange </t>
  </si>
  <si>
    <t>2 rijkelijk belegde broodjes, 1 broodje kroket:</t>
  </si>
  <si>
    <t>Verse Jus</t>
  </si>
  <si>
    <t>Gevar. belegde luxe zachte broodjes</t>
  </si>
  <si>
    <t>Lipton Ice green</t>
  </si>
  <si>
    <t>Bezorgkosten (tot €15):</t>
  </si>
  <si>
    <t>Dat./tijd van bezorgen:</t>
  </si>
  <si>
    <t>Maaltijdsalade beenham</t>
  </si>
  <si>
    <t>Coca Cola zero</t>
  </si>
  <si>
    <t>à € 2,65 (vanaf 20 st)</t>
  </si>
  <si>
    <t>Maaltijdsal. blauwe kaas</t>
  </si>
  <si>
    <t>Maaltijdsal. gerookte kip</t>
  </si>
  <si>
    <t>Eiersalade met truffel</t>
  </si>
  <si>
    <t>Blauwe kaas</t>
  </si>
  <si>
    <t>Kaassoufflé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</si>
</sst>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Protection="1">
      <protection locked="0"/>
    </xf>
    <xf numFmtId="9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9" fontId="1" fillId="0" borderId="0" xfId="0" applyNumberFormat="1" applyFont="1" applyBorder="1"/>
    <xf numFmtId="0" fontId="1" fillId="2" borderId="2" xfId="0" applyFont="1" applyFill="1" applyBorder="1"/>
    <xf numFmtId="0" fontId="3" fillId="0" borderId="3" xfId="0" applyFont="1" applyBorder="1"/>
    <xf numFmtId="0" fontId="3" fillId="0" borderId="5" xfId="0" applyFont="1" applyBorder="1"/>
    <xf numFmtId="164" fontId="2" fillId="0" borderId="1" xfId="0" applyNumberFormat="1" applyFont="1" applyBorder="1"/>
    <xf numFmtId="0" fontId="3" fillId="0" borderId="3" xfId="0" applyFont="1" applyBorder="1" applyAlignment="1">
      <alignment horizontal="center"/>
    </xf>
    <xf numFmtId="164" fontId="6" fillId="0" borderId="3" xfId="0" applyNumberFormat="1" applyFont="1" applyBorder="1"/>
    <xf numFmtId="4" fontId="5" fillId="2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/>
    <xf numFmtId="0" fontId="1" fillId="4" borderId="1" xfId="0" applyFont="1" applyFill="1" applyBorder="1" applyAlignment="1"/>
    <xf numFmtId="0" fontId="1" fillId="4" borderId="0" xfId="0" applyFont="1" applyFill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 wrapText="1"/>
      <protection locked="0"/>
    </xf>
    <xf numFmtId="1" fontId="6" fillId="4" borderId="3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0" fontId="3" fillId="0" borderId="7" xfId="0" applyFont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164" fontId="1" fillId="0" borderId="0" xfId="0" applyNumberFormat="1" applyFont="1" applyBorder="1"/>
    <xf numFmtId="1" fontId="4" fillId="4" borderId="3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/>
    <xf numFmtId="0" fontId="3" fillId="0" borderId="6" xfId="0" applyFont="1" applyBorder="1"/>
    <xf numFmtId="0" fontId="1" fillId="2" borderId="0" xfId="0" applyFont="1" applyFill="1" applyBorder="1"/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2" xfId="0" applyNumberFormat="1" applyFont="1" applyBorder="1"/>
    <xf numFmtId="0" fontId="1" fillId="2" borderId="4" xfId="0" applyFont="1" applyFill="1" applyBorder="1"/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NumberFormat="1" applyFont="1" applyFill="1" applyBorder="1" applyAlignment="1" applyProtection="1">
      <alignment horizontal="center"/>
      <protection locked="0"/>
    </xf>
    <xf numFmtId="0" fontId="6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8" fillId="4" borderId="7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1" fillId="2" borderId="1" xfId="0" applyFont="1" applyFill="1" applyBorder="1"/>
    <xf numFmtId="1" fontId="6" fillId="3" borderId="7" xfId="0" applyNumberFormat="1" applyFont="1" applyFill="1" applyBorder="1" applyAlignment="1" applyProtection="1">
      <alignment horizontal="center"/>
      <protection locked="0"/>
    </xf>
    <xf numFmtId="1" fontId="6" fillId="3" borderId="3" xfId="0" applyNumberFormat="1" applyFont="1" applyFill="1" applyBorder="1" applyAlignment="1" applyProtection="1">
      <alignment horizontal="center"/>
      <protection locked="0"/>
    </xf>
    <xf numFmtId="1" fontId="6" fillId="3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/>
    <xf numFmtId="0" fontId="1" fillId="3" borderId="9" xfId="0" applyFont="1" applyFill="1" applyBorder="1"/>
    <xf numFmtId="4" fontId="1" fillId="3" borderId="9" xfId="0" applyNumberFormat="1" applyFont="1" applyFill="1" applyBorder="1"/>
    <xf numFmtId="0" fontId="3" fillId="0" borderId="9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2" xfId="0" applyFont="1" applyBorder="1"/>
    <xf numFmtId="1" fontId="3" fillId="3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0" borderId="14" xfId="0" applyFont="1" applyBorder="1"/>
    <xf numFmtId="0" fontId="3" fillId="0" borderId="11" xfId="0" applyFont="1" applyBorder="1"/>
    <xf numFmtId="0" fontId="3" fillId="3" borderId="1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2" fillId="0" borderId="8" xfId="0" applyFont="1" applyBorder="1"/>
    <xf numFmtId="0" fontId="1" fillId="0" borderId="11" xfId="0" applyFont="1" applyBorder="1"/>
    <xf numFmtId="0" fontId="3" fillId="0" borderId="13" xfId="0" applyFont="1" applyBorder="1"/>
    <xf numFmtId="0" fontId="1" fillId="0" borderId="13" xfId="0" applyFont="1" applyBorder="1"/>
    <xf numFmtId="0" fontId="10" fillId="3" borderId="4" xfId="0" applyFont="1" applyFill="1" applyBorder="1"/>
    <xf numFmtId="0" fontId="3" fillId="3" borderId="2" xfId="0" applyFont="1" applyFill="1" applyBorder="1"/>
    <xf numFmtId="1" fontId="6" fillId="3" borderId="2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/>
    <xf numFmtId="164" fontId="6" fillId="3" borderId="2" xfId="0" applyNumberFormat="1" applyFont="1" applyFill="1" applyBorder="1"/>
    <xf numFmtId="4" fontId="5" fillId="3" borderId="2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/>
    <xf numFmtId="0" fontId="3" fillId="0" borderId="4" xfId="0" applyFont="1" applyBorder="1" applyAlignment="1"/>
    <xf numFmtId="0" fontId="1" fillId="3" borderId="4" xfId="0" applyFont="1" applyFill="1" applyBorder="1"/>
    <xf numFmtId="1" fontId="5" fillId="3" borderId="4" xfId="0" applyNumberFormat="1" applyFont="1" applyFill="1" applyBorder="1" applyAlignment="1" applyProtection="1">
      <alignment horizontal="center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/>
    <xf numFmtId="0" fontId="1" fillId="3" borderId="2" xfId="0" applyFont="1" applyFill="1" applyBorder="1"/>
    <xf numFmtId="4" fontId="1" fillId="3" borderId="2" xfId="0" applyNumberFormat="1" applyFont="1" applyFill="1" applyBorder="1"/>
    <xf numFmtId="164" fontId="7" fillId="3" borderId="7" xfId="0" applyNumberFormat="1" applyFont="1" applyFill="1" applyBorder="1" applyProtection="1"/>
    <xf numFmtId="164" fontId="1" fillId="0" borderId="6" xfId="0" applyNumberFormat="1" applyFont="1" applyBorder="1"/>
    <xf numFmtId="0" fontId="3" fillId="0" borderId="8" xfId="0" applyFont="1" applyBorder="1"/>
    <xf numFmtId="1" fontId="3" fillId="3" borderId="4" xfId="0" applyNumberFormat="1" applyFont="1" applyFill="1" applyBorder="1" applyAlignment="1" applyProtection="1">
      <alignment horizontal="left"/>
      <protection locked="0"/>
    </xf>
    <xf numFmtId="1" fontId="6" fillId="4" borderId="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2" borderId="11" xfId="0" applyFont="1" applyFill="1" applyBorder="1"/>
    <xf numFmtId="0" fontId="1" fillId="0" borderId="9" xfId="0" applyFont="1" applyBorder="1"/>
    <xf numFmtId="0" fontId="2" fillId="0" borderId="15" xfId="0" applyFont="1" applyBorder="1"/>
    <xf numFmtId="164" fontId="2" fillId="0" borderId="15" xfId="0" applyNumberFormat="1" applyFont="1" applyBorder="1"/>
    <xf numFmtId="164" fontId="2" fillId="0" borderId="7" xfId="0" applyNumberFormat="1" applyFont="1" applyBorder="1"/>
    <xf numFmtId="0" fontId="1" fillId="0" borderId="15" xfId="0" applyFont="1" applyBorder="1"/>
    <xf numFmtId="0" fontId="2" fillId="0" borderId="8" xfId="0" applyFont="1" applyBorder="1" applyAlignment="1">
      <alignment horizontal="left"/>
    </xf>
    <xf numFmtId="0" fontId="1" fillId="2" borderId="12" xfId="0" applyFont="1" applyFill="1" applyBorder="1"/>
    <xf numFmtId="0" fontId="3" fillId="0" borderId="8" xfId="0" applyFont="1" applyBorder="1" applyAlignment="1"/>
    <xf numFmtId="0" fontId="3" fillId="0" borderId="10" xfId="0" applyFont="1" applyBorder="1"/>
    <xf numFmtId="164" fontId="7" fillId="3" borderId="5" xfId="0" applyNumberFormat="1" applyFont="1" applyFill="1" applyBorder="1" applyProtection="1"/>
    <xf numFmtId="164" fontId="7" fillId="3" borderId="10" xfId="0" applyNumberFormat="1" applyFont="1" applyFill="1" applyBorder="1" applyProtection="1"/>
    <xf numFmtId="164" fontId="2" fillId="0" borderId="6" xfId="0" applyNumberFormat="1" applyFont="1" applyBorder="1"/>
    <xf numFmtId="0" fontId="2" fillId="0" borderId="6" xfId="0" applyFont="1" applyBorder="1"/>
    <xf numFmtId="0" fontId="2" fillId="0" borderId="15" xfId="0" applyFont="1" applyBorder="1" applyAlignment="1">
      <alignment horizontal="center"/>
    </xf>
    <xf numFmtId="164" fontId="2" fillId="3" borderId="3" xfId="0" applyNumberFormat="1" applyFont="1" applyFill="1" applyBorder="1"/>
    <xf numFmtId="164" fontId="4" fillId="0" borderId="15" xfId="0" applyNumberFormat="1" applyFont="1" applyBorder="1"/>
    <xf numFmtId="0" fontId="1" fillId="4" borderId="3" xfId="0" applyFont="1" applyFill="1" applyBorder="1" applyProtection="1"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/>
    <xf numFmtId="0" fontId="7" fillId="0" borderId="12" xfId="0" applyFont="1" applyBorder="1" applyAlignment="1"/>
    <xf numFmtId="1" fontId="2" fillId="3" borderId="4" xfId="0" applyNumberFormat="1" applyFont="1" applyFill="1" applyBorder="1" applyAlignment="1" applyProtection="1">
      <alignment horizontal="left" vertic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2" xfId="0" applyFont="1" applyBorder="1"/>
    <xf numFmtId="1" fontId="4" fillId="3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Border="1"/>
    <xf numFmtId="164" fontId="12" fillId="0" borderId="0" xfId="0" applyNumberFormat="1" applyFont="1" applyBorder="1"/>
    <xf numFmtId="0" fontId="12" fillId="0" borderId="0" xfId="0" applyFont="1" applyBorder="1"/>
    <xf numFmtId="164" fontId="12" fillId="0" borderId="0" xfId="0" applyNumberFormat="1" applyFont="1"/>
    <xf numFmtId="164" fontId="3" fillId="0" borderId="5" xfId="0" applyNumberFormat="1" applyFont="1" applyBorder="1"/>
    <xf numFmtId="164" fontId="3" fillId="0" borderId="10" xfId="0" applyNumberFormat="1" applyFont="1" applyBorder="1"/>
    <xf numFmtId="164" fontId="6" fillId="3" borderId="9" xfId="0" applyNumberFormat="1" applyFont="1" applyFill="1" applyBorder="1"/>
    <xf numFmtId="0" fontId="1" fillId="3" borderId="10" xfId="0" applyFont="1" applyFill="1" applyBorder="1"/>
    <xf numFmtId="0" fontId="1" fillId="0" borderId="3" xfId="0" applyFont="1" applyBorder="1"/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164" fontId="5" fillId="3" borderId="8" xfId="0" applyNumberFormat="1" applyFont="1" applyFill="1" applyBorder="1"/>
    <xf numFmtId="164" fontId="3" fillId="0" borderId="13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2" xfId="0" applyNumberFormat="1" applyFont="1" applyBorder="1"/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164" fontId="2" fillId="0" borderId="16" xfId="0" applyNumberFormat="1" applyFont="1" applyBorder="1"/>
    <xf numFmtId="164" fontId="3" fillId="0" borderId="1" xfId="0" applyNumberFormat="1" applyFont="1" applyBorder="1"/>
    <xf numFmtId="164" fontId="2" fillId="0" borderId="12" xfId="0" applyNumberFormat="1" applyFont="1" applyBorder="1"/>
    <xf numFmtId="0" fontId="3" fillId="0" borderId="8" xfId="0" applyFont="1" applyBorder="1" applyAlignment="1">
      <alignment horizontal="left"/>
    </xf>
    <xf numFmtId="0" fontId="1" fillId="0" borderId="10" xfId="0" applyFont="1" applyBorder="1"/>
    <xf numFmtId="1" fontId="6" fillId="4" borderId="6" xfId="0" applyNumberFormat="1" applyFont="1" applyFill="1" applyBorder="1" applyAlignment="1" applyProtection="1">
      <alignment horizontal="center"/>
      <protection locked="0"/>
    </xf>
    <xf numFmtId="164" fontId="3" fillId="0" borderId="8" xfId="0" applyNumberFormat="1" applyFont="1" applyBorder="1"/>
    <xf numFmtId="0" fontId="1" fillId="0" borderId="9" xfId="0" applyFont="1" applyBorder="1" applyProtection="1"/>
    <xf numFmtId="1" fontId="6" fillId="3" borderId="9" xfId="0" applyNumberFormat="1" applyFont="1" applyFill="1" applyBorder="1" applyAlignment="1" applyProtection="1">
      <alignment horizontal="center"/>
    </xf>
    <xf numFmtId="164" fontId="3" fillId="0" borderId="10" xfId="0" applyNumberFormat="1" applyFont="1" applyBorder="1" applyProtection="1"/>
    <xf numFmtId="0" fontId="3" fillId="4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</xf>
    <xf numFmtId="0" fontId="1" fillId="0" borderId="2" xfId="0" applyFont="1" applyBorder="1" applyProtection="1"/>
    <xf numFmtId="164" fontId="3" fillId="0" borderId="5" xfId="0" applyNumberFormat="1" applyFont="1" applyBorder="1" applyProtection="1"/>
    <xf numFmtId="0" fontId="5" fillId="0" borderId="8" xfId="0" applyFont="1" applyBorder="1" applyAlignment="1" applyProtection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/>
    <xf numFmtId="0" fontId="7" fillId="0" borderId="13" xfId="0" applyFont="1" applyBorder="1" applyAlignment="1"/>
    <xf numFmtId="0" fontId="7" fillId="0" borderId="5" xfId="0" applyFont="1" applyBorder="1" applyAlignment="1"/>
    <xf numFmtId="164" fontId="3" fillId="0" borderId="0" xfId="0" applyNumberFormat="1" applyFont="1"/>
    <xf numFmtId="0" fontId="7" fillId="4" borderId="3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14" fillId="0" borderId="5" xfId="0" applyFont="1" applyBorder="1" applyAlignment="1"/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1">
    <cellStyle name="Standa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Layout" topLeftCell="A4" workbookViewId="0">
      <selection activeCell="I4" sqref="I4"/>
    </sheetView>
  </sheetViews>
  <sheetFormatPr defaultRowHeight="12.75"/>
  <cols>
    <col min="1" max="1" width="9.140625" style="1"/>
    <col min="2" max="2" width="8" style="1" customWidth="1"/>
    <col min="3" max="3" width="5.42578125" style="1" customWidth="1"/>
    <col min="4" max="4" width="5.5703125" style="1" customWidth="1"/>
    <col min="5" max="5" width="5.85546875" style="1" customWidth="1"/>
    <col min="6" max="6" width="4.85546875" style="1" customWidth="1"/>
    <col min="7" max="7" width="6.28515625" style="1" customWidth="1"/>
    <col min="8" max="8" width="6.140625" style="1" customWidth="1"/>
    <col min="9" max="9" width="6" style="1" customWidth="1"/>
    <col min="10" max="10" width="6" style="1" hidden="1" customWidth="1"/>
    <col min="11" max="11" width="5" style="1" customWidth="1"/>
    <col min="12" max="12" width="4.85546875" style="1" customWidth="1"/>
    <col min="13" max="13" width="0.140625" style="1" hidden="1" customWidth="1"/>
    <col min="14" max="14" width="7" style="1" customWidth="1"/>
    <col min="15" max="15" width="8.85546875" style="1" customWidth="1"/>
    <col min="16" max="16384" width="9.140625" style="1"/>
  </cols>
  <sheetData>
    <row r="1" spans="1:15" ht="15.75" customHeight="1">
      <c r="A1" s="182" t="s">
        <v>0</v>
      </c>
      <c r="B1" s="182"/>
      <c r="C1" s="186"/>
      <c r="D1" s="186"/>
      <c r="E1" s="187"/>
      <c r="F1" s="187"/>
      <c r="G1" s="22" t="s">
        <v>4</v>
      </c>
      <c r="H1" s="22"/>
      <c r="I1" s="22"/>
      <c r="J1" s="22"/>
      <c r="K1" s="187"/>
      <c r="L1" s="187"/>
      <c r="M1" s="190"/>
      <c r="N1" s="190"/>
      <c r="O1" s="190"/>
    </row>
    <row r="2" spans="1:15" ht="15.75" customHeight="1">
      <c r="A2" s="183" t="s">
        <v>1</v>
      </c>
      <c r="B2" s="183"/>
      <c r="C2" s="188"/>
      <c r="D2" s="188"/>
      <c r="E2" s="189"/>
      <c r="F2" s="189"/>
      <c r="G2" s="23" t="s">
        <v>82</v>
      </c>
      <c r="H2" s="23"/>
      <c r="I2" s="23"/>
      <c r="J2" s="23"/>
      <c r="K2" s="189"/>
      <c r="L2" s="189"/>
      <c r="M2" s="191"/>
      <c r="N2" s="191"/>
      <c r="O2" s="191"/>
    </row>
    <row r="3" spans="1:15" ht="15.75" customHeight="1">
      <c r="A3" s="183" t="s">
        <v>3</v>
      </c>
      <c r="B3" s="183"/>
      <c r="C3" s="188"/>
      <c r="D3" s="188"/>
      <c r="E3" s="189"/>
      <c r="F3" s="192"/>
      <c r="G3" s="24" t="s">
        <v>5</v>
      </c>
      <c r="H3" s="24"/>
      <c r="I3" s="25"/>
      <c r="J3" s="26"/>
      <c r="K3" s="25"/>
      <c r="L3" s="44"/>
      <c r="M3" s="45"/>
      <c r="N3" s="44"/>
      <c r="O3" s="44"/>
    </row>
    <row r="4" spans="1:15" ht="15.75" customHeight="1">
      <c r="A4" s="183" t="s">
        <v>2</v>
      </c>
      <c r="B4" s="183"/>
      <c r="C4" s="188"/>
      <c r="D4" s="188"/>
      <c r="E4" s="189"/>
      <c r="F4" s="192"/>
      <c r="G4" s="24" t="s">
        <v>6</v>
      </c>
      <c r="H4" s="24"/>
      <c r="I4" s="27"/>
      <c r="J4" s="28"/>
      <c r="K4" s="126"/>
      <c r="L4" s="44"/>
      <c r="M4" s="44"/>
      <c r="N4" s="44"/>
      <c r="O4" s="44"/>
    </row>
    <row r="5" spans="1:15" ht="4.5" customHeight="1"/>
    <row r="6" spans="1:15" ht="15.75" customHeight="1">
      <c r="A6" s="84" t="s">
        <v>7</v>
      </c>
      <c r="B6" s="73"/>
      <c r="C6" s="184" t="s">
        <v>34</v>
      </c>
      <c r="D6" s="185"/>
      <c r="E6" s="150"/>
      <c r="F6" s="184" t="s">
        <v>56</v>
      </c>
      <c r="G6" s="195"/>
      <c r="H6" s="184" t="s">
        <v>72</v>
      </c>
      <c r="I6" s="193"/>
      <c r="J6" s="151"/>
      <c r="K6" s="184" t="s">
        <v>49</v>
      </c>
      <c r="L6" s="185"/>
      <c r="M6" s="194"/>
      <c r="N6" s="195"/>
      <c r="O6" s="103"/>
    </row>
    <row r="7" spans="1:15" ht="15.75" customHeight="1">
      <c r="A7" s="85"/>
      <c r="B7" s="75"/>
      <c r="C7" s="36" t="s">
        <v>32</v>
      </c>
      <c r="D7" s="36" t="s">
        <v>33</v>
      </c>
      <c r="E7" s="36" t="s">
        <v>19</v>
      </c>
      <c r="F7" s="34"/>
      <c r="G7" s="42" t="s">
        <v>19</v>
      </c>
      <c r="H7" s="36"/>
      <c r="I7" s="43" t="s">
        <v>19</v>
      </c>
      <c r="J7" s="14"/>
      <c r="K7" s="14" t="s">
        <v>32</v>
      </c>
      <c r="L7" s="14" t="s">
        <v>33</v>
      </c>
      <c r="M7" s="14"/>
      <c r="N7" s="14" t="s">
        <v>19</v>
      </c>
      <c r="O7" s="123" t="s">
        <v>53</v>
      </c>
    </row>
    <row r="8" spans="1:15">
      <c r="A8" s="81" t="s">
        <v>26</v>
      </c>
      <c r="B8" s="75"/>
      <c r="C8" s="53"/>
      <c r="D8" s="53"/>
      <c r="E8" s="21">
        <v>2.35</v>
      </c>
      <c r="F8" s="29"/>
      <c r="G8" s="21">
        <v>2.5</v>
      </c>
      <c r="H8" s="35"/>
      <c r="I8" s="21">
        <v>2.6</v>
      </c>
      <c r="J8" s="15">
        <f>SUM(C8:D8)*E8+F8*G8+H8*I8</f>
        <v>0</v>
      </c>
      <c r="K8" s="53"/>
      <c r="L8" s="53"/>
      <c r="M8" s="16">
        <f t="shared" ref="M8:M12" si="0">SUM(K8:L8)*N8</f>
        <v>0</v>
      </c>
      <c r="N8" s="21">
        <v>3.5</v>
      </c>
      <c r="O8" s="112">
        <f t="shared" ref="O8:O25" si="1">SUM(C8:D8)*E8+F8*G8+H8*I8+M8</f>
        <v>0</v>
      </c>
    </row>
    <row r="9" spans="1:15">
      <c r="A9" s="81" t="s">
        <v>10</v>
      </c>
      <c r="B9" s="75"/>
      <c r="C9" s="30"/>
      <c r="D9" s="30"/>
      <c r="E9" s="21">
        <v>2.4</v>
      </c>
      <c r="F9" s="30"/>
      <c r="G9" s="21">
        <v>2.5499999999999998</v>
      </c>
      <c r="H9" s="30"/>
      <c r="I9" s="21">
        <v>2.65</v>
      </c>
      <c r="J9" s="15"/>
      <c r="K9" s="30"/>
      <c r="L9" s="30"/>
      <c r="M9" s="16">
        <f t="shared" si="0"/>
        <v>0</v>
      </c>
      <c r="N9" s="21">
        <v>4</v>
      </c>
      <c r="O9" s="112">
        <f t="shared" si="1"/>
        <v>0</v>
      </c>
    </row>
    <row r="10" spans="1:15">
      <c r="A10" s="81" t="s">
        <v>89</v>
      </c>
      <c r="B10" s="75"/>
      <c r="C10" s="30"/>
      <c r="D10" s="30"/>
      <c r="E10" s="21">
        <v>2.75</v>
      </c>
      <c r="F10" s="30"/>
      <c r="G10" s="21">
        <v>2.9</v>
      </c>
      <c r="H10" s="30"/>
      <c r="I10" s="21">
        <v>3.05</v>
      </c>
      <c r="J10" s="15"/>
      <c r="K10" s="30"/>
      <c r="L10" s="30"/>
      <c r="M10" s="16">
        <f t="shared" si="0"/>
        <v>0</v>
      </c>
      <c r="N10" s="21">
        <v>4.25</v>
      </c>
      <c r="O10" s="112">
        <f t="shared" si="1"/>
        <v>0</v>
      </c>
    </row>
    <row r="11" spans="1:15">
      <c r="A11" s="81" t="s">
        <v>11</v>
      </c>
      <c r="B11" s="75"/>
      <c r="C11" s="30"/>
      <c r="D11" s="30"/>
      <c r="E11" s="21">
        <v>2.35</v>
      </c>
      <c r="F11" s="30"/>
      <c r="G11" s="21">
        <v>2.5</v>
      </c>
      <c r="H11" s="30"/>
      <c r="I11" s="21">
        <v>2.6</v>
      </c>
      <c r="J11" s="15"/>
      <c r="K11" s="30"/>
      <c r="L11" s="30"/>
      <c r="M11" s="16">
        <f t="shared" si="0"/>
        <v>0</v>
      </c>
      <c r="N11" s="21">
        <v>3.5</v>
      </c>
      <c r="O11" s="112">
        <f t="shared" si="1"/>
        <v>0</v>
      </c>
    </row>
    <row r="12" spans="1:15">
      <c r="A12" s="81" t="s">
        <v>12</v>
      </c>
      <c r="B12" s="75"/>
      <c r="C12" s="30"/>
      <c r="D12" s="30"/>
      <c r="E12" s="21">
        <v>2.6</v>
      </c>
      <c r="F12" s="30"/>
      <c r="G12" s="21">
        <v>2.75</v>
      </c>
      <c r="H12" s="30"/>
      <c r="I12" s="21">
        <v>2.9</v>
      </c>
      <c r="J12" s="15"/>
      <c r="K12" s="30"/>
      <c r="L12" s="30"/>
      <c r="M12" s="16">
        <f t="shared" si="0"/>
        <v>0</v>
      </c>
      <c r="N12" s="21">
        <v>4.3499999999999996</v>
      </c>
      <c r="O12" s="112">
        <f t="shared" si="1"/>
        <v>0</v>
      </c>
    </row>
    <row r="13" spans="1:15">
      <c r="A13" s="81" t="s">
        <v>9</v>
      </c>
      <c r="B13" s="75"/>
      <c r="C13" s="30"/>
      <c r="D13" s="30"/>
      <c r="E13" s="21">
        <v>2.35</v>
      </c>
      <c r="F13" s="30"/>
      <c r="G13" s="21">
        <v>2.5</v>
      </c>
      <c r="H13" s="30"/>
      <c r="I13" s="21">
        <v>2.6</v>
      </c>
      <c r="J13" s="15"/>
      <c r="K13" s="30"/>
      <c r="L13" s="30"/>
      <c r="M13" s="16">
        <f>SUM(K13:L13)*N13</f>
        <v>0</v>
      </c>
      <c r="N13" s="21">
        <v>3.25</v>
      </c>
      <c r="O13" s="112">
        <f t="shared" si="1"/>
        <v>0</v>
      </c>
    </row>
    <row r="14" spans="1:15">
      <c r="A14" s="81" t="s">
        <v>88</v>
      </c>
      <c r="B14" s="75"/>
      <c r="C14" s="30"/>
      <c r="D14" s="30"/>
      <c r="E14" s="21">
        <v>2.5</v>
      </c>
      <c r="F14" s="30"/>
      <c r="G14" s="21">
        <v>2.7</v>
      </c>
      <c r="H14" s="30"/>
      <c r="I14" s="21">
        <v>2.85</v>
      </c>
      <c r="J14" s="15"/>
      <c r="K14" s="30"/>
      <c r="L14" s="30"/>
      <c r="M14" s="16">
        <f t="shared" ref="M14:M25" si="2">SUM(K14:L14)*N14</f>
        <v>0</v>
      </c>
      <c r="N14" s="21">
        <v>3.6</v>
      </c>
      <c r="O14" s="112">
        <f t="shared" si="1"/>
        <v>0</v>
      </c>
    </row>
    <row r="15" spans="1:15">
      <c r="A15" s="81" t="s">
        <v>18</v>
      </c>
      <c r="B15" s="75"/>
      <c r="C15" s="30"/>
      <c r="D15" s="30"/>
      <c r="E15" s="21">
        <v>2.6</v>
      </c>
      <c r="F15" s="30"/>
      <c r="G15" s="21">
        <v>2.8</v>
      </c>
      <c r="H15" s="30"/>
      <c r="I15" s="21">
        <v>2.9</v>
      </c>
      <c r="J15" s="15"/>
      <c r="K15" s="30"/>
      <c r="L15" s="30"/>
      <c r="M15" s="16">
        <f t="shared" si="2"/>
        <v>0</v>
      </c>
      <c r="N15" s="21">
        <v>4.3</v>
      </c>
      <c r="O15" s="112">
        <f t="shared" si="1"/>
        <v>0</v>
      </c>
    </row>
    <row r="16" spans="1:15">
      <c r="A16" s="81" t="s">
        <v>13</v>
      </c>
      <c r="B16" s="75"/>
      <c r="C16" s="30"/>
      <c r="D16" s="30"/>
      <c r="E16" s="21">
        <v>2.5499999999999998</v>
      </c>
      <c r="F16" s="30"/>
      <c r="G16" s="21">
        <v>2.7</v>
      </c>
      <c r="H16" s="30"/>
      <c r="I16" s="21">
        <v>2.8</v>
      </c>
      <c r="J16" s="15"/>
      <c r="K16" s="30"/>
      <c r="L16" s="30"/>
      <c r="M16" s="16">
        <f t="shared" si="2"/>
        <v>0</v>
      </c>
      <c r="N16" s="21">
        <v>3.7</v>
      </c>
      <c r="O16" s="112">
        <f t="shared" si="1"/>
        <v>0</v>
      </c>
    </row>
    <row r="17" spans="1:15">
      <c r="A17" s="81" t="s">
        <v>25</v>
      </c>
      <c r="B17" s="75"/>
      <c r="C17" s="30"/>
      <c r="D17" s="30"/>
      <c r="E17" s="21">
        <v>4.3499999999999996</v>
      </c>
      <c r="F17" s="30"/>
      <c r="G17" s="21">
        <v>4.5</v>
      </c>
      <c r="H17" s="30"/>
      <c r="I17" s="21">
        <v>4.5999999999999996</v>
      </c>
      <c r="J17" s="15"/>
      <c r="K17" s="30"/>
      <c r="L17" s="30"/>
      <c r="M17" s="16">
        <f t="shared" si="2"/>
        <v>0</v>
      </c>
      <c r="N17" s="21">
        <v>6.2</v>
      </c>
      <c r="O17" s="112">
        <f t="shared" si="1"/>
        <v>0</v>
      </c>
    </row>
    <row r="18" spans="1:15">
      <c r="A18" s="81" t="s">
        <v>16</v>
      </c>
      <c r="B18" s="75"/>
      <c r="C18" s="30"/>
      <c r="D18" s="30"/>
      <c r="E18" s="21">
        <v>2.35</v>
      </c>
      <c r="F18" s="30"/>
      <c r="G18" s="21">
        <v>2.5</v>
      </c>
      <c r="H18" s="30"/>
      <c r="I18" s="21">
        <v>2.6</v>
      </c>
      <c r="J18" s="15"/>
      <c r="K18" s="30"/>
      <c r="L18" s="30"/>
      <c r="M18" s="16">
        <f t="shared" si="2"/>
        <v>0</v>
      </c>
      <c r="N18" s="21">
        <v>3.5</v>
      </c>
      <c r="O18" s="112">
        <f t="shared" si="1"/>
        <v>0</v>
      </c>
    </row>
    <row r="19" spans="1:15">
      <c r="A19" s="81" t="s">
        <v>17</v>
      </c>
      <c r="B19" s="75"/>
      <c r="C19" s="30"/>
      <c r="D19" s="30"/>
      <c r="E19" s="21">
        <v>3.05</v>
      </c>
      <c r="F19" s="30"/>
      <c r="G19" s="21">
        <v>3.15</v>
      </c>
      <c r="H19" s="30"/>
      <c r="I19" s="21">
        <v>3.25</v>
      </c>
      <c r="J19" s="15"/>
      <c r="K19" s="30"/>
      <c r="L19" s="30"/>
      <c r="M19" s="16">
        <f t="shared" si="2"/>
        <v>0</v>
      </c>
      <c r="N19" s="21">
        <v>4.75</v>
      </c>
      <c r="O19" s="112">
        <f t="shared" si="1"/>
        <v>0</v>
      </c>
    </row>
    <row r="20" spans="1:15">
      <c r="A20" s="81" t="s">
        <v>27</v>
      </c>
      <c r="B20" s="75"/>
      <c r="C20" s="30"/>
      <c r="D20" s="30"/>
      <c r="E20" s="21">
        <v>4.3499999999999996</v>
      </c>
      <c r="F20" s="30"/>
      <c r="G20" s="21">
        <v>4.5</v>
      </c>
      <c r="H20" s="30"/>
      <c r="I20" s="21">
        <v>4.5999999999999996</v>
      </c>
      <c r="J20" s="15"/>
      <c r="K20" s="30"/>
      <c r="L20" s="30"/>
      <c r="M20" s="16">
        <f t="shared" si="2"/>
        <v>0</v>
      </c>
      <c r="N20" s="21">
        <v>6.2</v>
      </c>
      <c r="O20" s="112">
        <f t="shared" si="1"/>
        <v>0</v>
      </c>
    </row>
    <row r="21" spans="1:15">
      <c r="A21" s="81" t="s">
        <v>23</v>
      </c>
      <c r="B21" s="75"/>
      <c r="C21" s="30"/>
      <c r="D21" s="30"/>
      <c r="E21" s="21">
        <v>3.6</v>
      </c>
      <c r="F21" s="30"/>
      <c r="G21" s="21">
        <v>3.75</v>
      </c>
      <c r="H21" s="30"/>
      <c r="I21" s="21">
        <v>3.9</v>
      </c>
      <c r="J21" s="15"/>
      <c r="K21" s="30"/>
      <c r="L21" s="30"/>
      <c r="M21" s="16">
        <f t="shared" si="2"/>
        <v>0</v>
      </c>
      <c r="N21" s="21">
        <v>4.6500000000000004</v>
      </c>
      <c r="O21" s="112">
        <f t="shared" si="1"/>
        <v>0</v>
      </c>
    </row>
    <row r="22" spans="1:15">
      <c r="A22" s="81" t="s">
        <v>14</v>
      </c>
      <c r="B22" s="75"/>
      <c r="C22" s="30"/>
      <c r="D22" s="30"/>
      <c r="E22" s="21">
        <v>2.35</v>
      </c>
      <c r="F22" s="30"/>
      <c r="G22" s="21">
        <v>2.5</v>
      </c>
      <c r="H22" s="30"/>
      <c r="I22" s="21">
        <v>2.6</v>
      </c>
      <c r="J22" s="15"/>
      <c r="K22" s="30"/>
      <c r="L22" s="30"/>
      <c r="M22" s="16">
        <f t="shared" si="2"/>
        <v>0</v>
      </c>
      <c r="N22" s="21">
        <v>3.9</v>
      </c>
      <c r="O22" s="112">
        <f t="shared" si="1"/>
        <v>0</v>
      </c>
    </row>
    <row r="23" spans="1:15">
      <c r="A23" s="81" t="s">
        <v>15</v>
      </c>
      <c r="B23" s="75"/>
      <c r="C23" s="30"/>
      <c r="D23" s="30"/>
      <c r="E23" s="21">
        <v>2.4</v>
      </c>
      <c r="F23" s="30"/>
      <c r="G23" s="21">
        <v>2.5499999999999998</v>
      </c>
      <c r="H23" s="30"/>
      <c r="I23" s="21">
        <v>2.65</v>
      </c>
      <c r="J23" s="15"/>
      <c r="K23" s="30"/>
      <c r="L23" s="30"/>
      <c r="M23" s="16">
        <f t="shared" si="2"/>
        <v>0</v>
      </c>
      <c r="N23" s="21">
        <v>3.95</v>
      </c>
      <c r="O23" s="112">
        <f t="shared" si="1"/>
        <v>0</v>
      </c>
    </row>
    <row r="24" spans="1:15">
      <c r="A24" s="81" t="s">
        <v>28</v>
      </c>
      <c r="B24" s="75"/>
      <c r="C24" s="30"/>
      <c r="D24" s="30"/>
      <c r="E24" s="21">
        <v>2.35</v>
      </c>
      <c r="F24" s="30"/>
      <c r="G24" s="21">
        <v>2.5</v>
      </c>
      <c r="H24" s="30"/>
      <c r="I24" s="21">
        <v>2.6</v>
      </c>
      <c r="J24" s="15"/>
      <c r="K24" s="30"/>
      <c r="L24" s="30"/>
      <c r="M24" s="16">
        <f t="shared" si="2"/>
        <v>0</v>
      </c>
      <c r="N24" s="21">
        <v>3.55</v>
      </c>
      <c r="O24" s="112">
        <f t="shared" si="1"/>
        <v>0</v>
      </c>
    </row>
    <row r="25" spans="1:15">
      <c r="A25" s="81" t="s">
        <v>24</v>
      </c>
      <c r="B25" s="75"/>
      <c r="C25" s="30"/>
      <c r="D25" s="30"/>
      <c r="E25" s="21">
        <v>2.9</v>
      </c>
      <c r="F25" s="30"/>
      <c r="G25" s="21">
        <v>3.05</v>
      </c>
      <c r="H25" s="30"/>
      <c r="I25" s="21">
        <v>3.2</v>
      </c>
      <c r="J25" s="15"/>
      <c r="K25" s="30"/>
      <c r="L25" s="30"/>
      <c r="M25" s="16">
        <f t="shared" si="2"/>
        <v>0</v>
      </c>
      <c r="N25" s="21">
        <v>3.95</v>
      </c>
      <c r="O25" s="112">
        <f t="shared" si="1"/>
        <v>0</v>
      </c>
    </row>
    <row r="26" spans="1:15" ht="7.5" customHeight="1">
      <c r="A26" s="88" t="s">
        <v>48</v>
      </c>
      <c r="B26" s="89"/>
      <c r="C26" s="69"/>
      <c r="D26" s="90"/>
      <c r="E26" s="91"/>
      <c r="F26" s="90"/>
      <c r="G26" s="91"/>
      <c r="H26" s="90"/>
      <c r="I26" s="91"/>
      <c r="J26" s="92"/>
      <c r="K26" s="90"/>
      <c r="L26" s="90"/>
      <c r="M26" s="93"/>
      <c r="N26" s="94"/>
      <c r="O26" s="124"/>
    </row>
    <row r="27" spans="1:15" ht="12" customHeight="1">
      <c r="A27" s="84" t="s">
        <v>59</v>
      </c>
      <c r="B27" s="73"/>
      <c r="C27" s="179" t="s">
        <v>67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21">
        <f t="shared" ref="O27" si="3">SUM(C27:D27)*E27+F27*G27+H27*I27</f>
        <v>0</v>
      </c>
    </row>
    <row r="28" spans="1:15" s="3" customFormat="1" ht="12" customHeight="1">
      <c r="A28" s="81"/>
      <c r="B28" s="75"/>
      <c r="C28" s="81"/>
      <c r="D28" s="75"/>
      <c r="E28" s="75"/>
      <c r="F28" s="78" t="s">
        <v>55</v>
      </c>
      <c r="G28" s="79" t="s">
        <v>58</v>
      </c>
      <c r="H28" s="82"/>
      <c r="I28" s="82"/>
      <c r="J28" s="82"/>
      <c r="K28" s="82"/>
      <c r="L28" s="83" t="s">
        <v>55</v>
      </c>
      <c r="M28" s="83" t="s">
        <v>58</v>
      </c>
      <c r="N28" s="79" t="s">
        <v>58</v>
      </c>
      <c r="O28" s="125"/>
    </row>
    <row r="29" spans="1:15" ht="12.75" customHeight="1">
      <c r="A29" s="85"/>
      <c r="B29" s="7"/>
      <c r="C29" s="76" t="s">
        <v>31</v>
      </c>
      <c r="D29" s="77"/>
      <c r="E29" s="77"/>
      <c r="F29" s="67"/>
      <c r="G29" s="33">
        <v>11.5</v>
      </c>
      <c r="H29" s="74" t="s">
        <v>87</v>
      </c>
      <c r="I29" s="74"/>
      <c r="J29" s="80"/>
      <c r="K29" s="74"/>
      <c r="L29" s="67"/>
      <c r="M29" s="33">
        <v>10.5</v>
      </c>
      <c r="N29" s="33">
        <v>10.9</v>
      </c>
      <c r="O29" s="112">
        <f>SUM(F29)*G29+L29*M29</f>
        <v>0</v>
      </c>
    </row>
    <row r="30" spans="1:15" ht="12.75" customHeight="1">
      <c r="A30" s="87"/>
      <c r="B30" s="4"/>
      <c r="C30" s="76" t="s">
        <v>83</v>
      </c>
      <c r="D30" s="77"/>
      <c r="E30" s="77"/>
      <c r="F30" s="68"/>
      <c r="G30" s="21">
        <v>10.5</v>
      </c>
      <c r="H30" s="80" t="s">
        <v>86</v>
      </c>
      <c r="I30" s="47"/>
      <c r="J30" s="47"/>
      <c r="K30" s="76"/>
      <c r="L30" s="68"/>
      <c r="M30" s="21">
        <v>10.25</v>
      </c>
      <c r="N30" s="21">
        <v>10.95</v>
      </c>
      <c r="O30" s="113">
        <f>SUM(F30)*G30+L30*M30</f>
        <v>0</v>
      </c>
    </row>
    <row r="31" spans="1:15" ht="5.25" customHeight="1">
      <c r="A31" s="96"/>
      <c r="B31" s="89"/>
      <c r="C31" s="97"/>
      <c r="D31" s="98"/>
      <c r="E31" s="92"/>
      <c r="F31" s="98"/>
      <c r="G31" s="99"/>
      <c r="H31" s="144"/>
      <c r="I31" s="141"/>
      <c r="J31" s="141"/>
      <c r="K31" s="71"/>
      <c r="L31" s="71"/>
      <c r="M31" s="72"/>
      <c r="N31" s="142"/>
      <c r="O31" s="121"/>
    </row>
    <row r="32" spans="1:15" ht="12" customHeight="1">
      <c r="A32" s="132" t="s">
        <v>60</v>
      </c>
      <c r="B32" s="77"/>
      <c r="C32" s="133"/>
      <c r="D32" s="50"/>
      <c r="E32" s="84" t="s">
        <v>61</v>
      </c>
      <c r="F32" s="110"/>
      <c r="G32" s="110"/>
      <c r="H32" s="148" t="s">
        <v>71</v>
      </c>
      <c r="I32" s="141"/>
      <c r="J32" s="71"/>
      <c r="K32" s="71"/>
      <c r="L32" s="101"/>
      <c r="M32" s="100"/>
      <c r="N32" s="49"/>
      <c r="O32" s="31"/>
    </row>
    <row r="33" spans="1:15" ht="12.75" customHeight="1">
      <c r="A33" s="87"/>
      <c r="B33" s="80"/>
      <c r="C33" s="131" t="s">
        <v>55</v>
      </c>
      <c r="D33" s="36" t="s">
        <v>19</v>
      </c>
      <c r="E33" s="84"/>
      <c r="F33" s="17" t="s">
        <v>55</v>
      </c>
      <c r="G33" s="145" t="s">
        <v>58</v>
      </c>
      <c r="H33" s="145"/>
      <c r="I33" s="49"/>
      <c r="J33" s="49"/>
      <c r="K33" s="50"/>
      <c r="L33" s="146" t="s">
        <v>55</v>
      </c>
      <c r="M33" s="36" t="s">
        <v>19</v>
      </c>
      <c r="N33" s="147" t="s">
        <v>19</v>
      </c>
      <c r="O33" s="114"/>
    </row>
    <row r="34" spans="1:15" ht="12.75" customHeight="1">
      <c r="A34" s="86" t="s">
        <v>29</v>
      </c>
      <c r="B34" s="80"/>
      <c r="C34" s="54"/>
      <c r="D34" s="21">
        <v>2.8</v>
      </c>
      <c r="E34" s="105" t="s">
        <v>62</v>
      </c>
      <c r="F34" s="30"/>
      <c r="G34" s="139">
        <v>0.5</v>
      </c>
      <c r="H34" s="107" t="s">
        <v>68</v>
      </c>
      <c r="I34" s="49"/>
      <c r="J34" s="49"/>
      <c r="K34" s="50"/>
      <c r="L34" s="30"/>
      <c r="M34" s="143"/>
      <c r="N34" s="70">
        <v>27.5</v>
      </c>
      <c r="O34" s="112">
        <f>SUM(C34*D34)+F34*G34+L34*N34</f>
        <v>0</v>
      </c>
    </row>
    <row r="35" spans="1:15" ht="12.75" customHeight="1">
      <c r="A35" s="81" t="s">
        <v>35</v>
      </c>
      <c r="B35" s="75"/>
      <c r="C35" s="55"/>
      <c r="D35" s="32">
        <v>3.1</v>
      </c>
      <c r="E35" s="152" t="s">
        <v>63</v>
      </c>
      <c r="F35" s="30"/>
      <c r="G35" s="139">
        <v>0.6</v>
      </c>
      <c r="H35" s="107" t="s">
        <v>69</v>
      </c>
      <c r="I35" s="49"/>
      <c r="J35" s="49"/>
      <c r="K35" s="50"/>
      <c r="L35" s="30"/>
      <c r="M35" s="143"/>
      <c r="N35" s="70">
        <v>40</v>
      </c>
      <c r="O35" s="112">
        <f t="shared" ref="O35:O38" si="4">SUM(C35*D35)+F35*G35+L35*N35</f>
        <v>0</v>
      </c>
    </row>
    <row r="36" spans="1:15" ht="12.75" customHeight="1">
      <c r="A36" s="76" t="s">
        <v>30</v>
      </c>
      <c r="B36" s="77"/>
      <c r="C36" s="54"/>
      <c r="D36" s="21">
        <v>2.8</v>
      </c>
      <c r="E36" s="107" t="s">
        <v>64</v>
      </c>
      <c r="F36" s="30"/>
      <c r="G36" s="140">
        <v>0.8</v>
      </c>
      <c r="H36" s="160" t="s">
        <v>70</v>
      </c>
      <c r="I36" s="110"/>
      <c r="J36" s="110"/>
      <c r="K36" s="161"/>
      <c r="L36" s="162"/>
      <c r="M36" s="31"/>
      <c r="N36" s="163">
        <v>52.5</v>
      </c>
      <c r="O36" s="112">
        <f t="shared" si="4"/>
        <v>0</v>
      </c>
    </row>
    <row r="37" spans="1:15" ht="12.75" customHeight="1">
      <c r="A37" s="104" t="s">
        <v>90</v>
      </c>
      <c r="B37" s="65"/>
      <c r="C37" s="30"/>
      <c r="D37" s="21">
        <v>2.7</v>
      </c>
      <c r="E37" s="108" t="s">
        <v>65</v>
      </c>
      <c r="F37" s="30"/>
      <c r="G37" s="91">
        <v>0.8</v>
      </c>
      <c r="H37" s="171" t="s">
        <v>79</v>
      </c>
      <c r="I37" s="164"/>
      <c r="J37" s="164"/>
      <c r="K37" s="164"/>
      <c r="L37" s="165"/>
      <c r="M37" s="164"/>
      <c r="N37" s="166"/>
      <c r="O37" s="159">
        <f t="shared" si="4"/>
        <v>0</v>
      </c>
    </row>
    <row r="38" spans="1:15" ht="12.75" customHeight="1">
      <c r="A38" s="76" t="s">
        <v>57</v>
      </c>
      <c r="B38" s="119"/>
      <c r="C38" s="106"/>
      <c r="D38" s="21">
        <v>4.25</v>
      </c>
      <c r="E38" s="107" t="s">
        <v>66</v>
      </c>
      <c r="F38" s="30"/>
      <c r="G38" s="158">
        <v>0.75</v>
      </c>
      <c r="H38" s="168" t="s">
        <v>85</v>
      </c>
      <c r="I38" s="169"/>
      <c r="J38" s="169"/>
      <c r="K38" s="169"/>
      <c r="L38" s="30"/>
      <c r="M38" s="169"/>
      <c r="N38" s="170">
        <v>2.65</v>
      </c>
      <c r="O38" s="159">
        <f t="shared" si="4"/>
        <v>0</v>
      </c>
    </row>
    <row r="39" spans="1:15" ht="6.75" customHeight="1">
      <c r="A39" s="10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16"/>
      <c r="O39" s="121"/>
    </row>
    <row r="40" spans="1:15" ht="12.75" customHeight="1">
      <c r="A40" s="130" t="s">
        <v>52</v>
      </c>
      <c r="B40" s="61"/>
      <c r="C40" s="127" t="s">
        <v>55</v>
      </c>
      <c r="D40" s="18" t="s">
        <v>19</v>
      </c>
      <c r="E40" s="48"/>
      <c r="F40" s="50"/>
      <c r="G40" s="19" t="s">
        <v>55</v>
      </c>
      <c r="H40" s="20" t="s">
        <v>19</v>
      </c>
      <c r="I40" s="110"/>
      <c r="J40" s="110"/>
      <c r="K40" s="110"/>
      <c r="L40" s="19" t="s">
        <v>55</v>
      </c>
      <c r="M40" s="20" t="s">
        <v>19</v>
      </c>
      <c r="N40" s="20" t="s">
        <v>19</v>
      </c>
      <c r="O40" s="114"/>
    </row>
    <row r="41" spans="1:15" ht="12.75" customHeight="1">
      <c r="A41" s="128" t="s">
        <v>46</v>
      </c>
      <c r="B41" s="129"/>
      <c r="C41" s="106"/>
      <c r="D41" s="21">
        <v>1.95</v>
      </c>
      <c r="E41" s="47" t="s">
        <v>44</v>
      </c>
      <c r="F41" s="64"/>
      <c r="G41" s="30"/>
      <c r="H41" s="21">
        <v>2</v>
      </c>
      <c r="I41" s="95" t="s">
        <v>47</v>
      </c>
      <c r="J41" s="174"/>
      <c r="K41" s="175"/>
      <c r="L41" s="177"/>
      <c r="M41" s="30"/>
      <c r="N41" s="21">
        <v>2</v>
      </c>
      <c r="O41" s="112">
        <f>SUM(C41)*D41+G41*H41+L41*N41</f>
        <v>0</v>
      </c>
    </row>
    <row r="42" spans="1:15" ht="12.75" customHeight="1">
      <c r="A42" s="104" t="s">
        <v>36</v>
      </c>
      <c r="B42" s="120"/>
      <c r="C42" s="106"/>
      <c r="D42" s="21">
        <v>1.95</v>
      </c>
      <c r="E42" s="3" t="s">
        <v>80</v>
      </c>
      <c r="G42" s="14"/>
      <c r="H42" s="176">
        <v>2</v>
      </c>
      <c r="I42" s="40" t="s">
        <v>42</v>
      </c>
      <c r="J42" s="40"/>
      <c r="K42" s="40"/>
      <c r="L42" s="167"/>
      <c r="M42" s="30"/>
      <c r="N42" s="21">
        <v>2.5</v>
      </c>
      <c r="O42" s="112">
        <f t="shared" ref="O42:O45" si="5">SUM(C42)*D42+G42*H42+L42*N42</f>
        <v>0</v>
      </c>
    </row>
    <row r="43" spans="1:15" ht="12.75" customHeight="1">
      <c r="A43" s="104" t="s">
        <v>37</v>
      </c>
      <c r="B43" s="120"/>
      <c r="C43" s="106"/>
      <c r="D43" s="21">
        <v>2.5</v>
      </c>
      <c r="E43" s="11" t="s">
        <v>40</v>
      </c>
      <c r="F43" s="62"/>
      <c r="G43" s="30"/>
      <c r="H43" s="70">
        <v>2</v>
      </c>
      <c r="I43" s="117" t="s">
        <v>43</v>
      </c>
      <c r="J43" s="73"/>
      <c r="K43" s="118"/>
      <c r="L43" s="178"/>
      <c r="M43" s="30"/>
      <c r="N43" s="21">
        <v>2.5</v>
      </c>
      <c r="O43" s="112">
        <f t="shared" si="5"/>
        <v>0</v>
      </c>
    </row>
    <row r="44" spans="1:15" ht="12.75" customHeight="1">
      <c r="A44" s="76" t="s">
        <v>38</v>
      </c>
      <c r="B44" s="119"/>
      <c r="C44" s="106"/>
      <c r="D44" s="21">
        <v>2</v>
      </c>
      <c r="E44" s="11" t="s">
        <v>41</v>
      </c>
      <c r="F44" s="11"/>
      <c r="G44" s="30"/>
      <c r="H44" s="70">
        <v>2</v>
      </c>
      <c r="I44" s="95" t="s">
        <v>45</v>
      </c>
      <c r="J44" s="77"/>
      <c r="K44" s="12"/>
      <c r="L44" s="178"/>
      <c r="M44" s="30"/>
      <c r="N44" s="21">
        <v>2.95</v>
      </c>
      <c r="O44" s="112">
        <f t="shared" si="5"/>
        <v>0</v>
      </c>
    </row>
    <row r="45" spans="1:15" ht="12.75" customHeight="1">
      <c r="A45" s="47" t="s">
        <v>84</v>
      </c>
      <c r="B45" s="102"/>
      <c r="C45" s="30"/>
      <c r="D45" s="70">
        <v>2</v>
      </c>
      <c r="E45" s="11" t="s">
        <v>39</v>
      </c>
      <c r="F45" s="11"/>
      <c r="G45" s="30"/>
      <c r="H45" s="21">
        <v>2</v>
      </c>
      <c r="I45" s="11" t="s">
        <v>78</v>
      </c>
      <c r="J45" s="11"/>
      <c r="K45" s="11"/>
      <c r="L45" s="167"/>
      <c r="M45" s="30"/>
      <c r="N45" s="21">
        <v>3.95</v>
      </c>
      <c r="O45" s="112">
        <f t="shared" si="5"/>
        <v>0</v>
      </c>
    </row>
    <row r="46" spans="1:15" ht="5.25" customHeight="1">
      <c r="A46" s="109"/>
      <c r="B46" s="41"/>
      <c r="C46" s="41"/>
      <c r="D46" s="41"/>
      <c r="E46" s="41"/>
      <c r="F46" s="41"/>
      <c r="G46" s="41"/>
      <c r="H46" s="41"/>
      <c r="I46" s="66"/>
      <c r="J46" s="41"/>
      <c r="K46" s="41"/>
      <c r="L46" s="41"/>
      <c r="M46" s="41"/>
      <c r="N46" s="116"/>
      <c r="O46" s="112"/>
    </row>
    <row r="47" spans="1:15" ht="15">
      <c r="A47" s="115" t="s">
        <v>8</v>
      </c>
      <c r="B47" s="59"/>
      <c r="C47" s="59"/>
      <c r="D47" s="59"/>
      <c r="E47" s="59"/>
      <c r="F47" s="59"/>
      <c r="G47" s="59"/>
      <c r="H47" s="59"/>
      <c r="I47" s="57"/>
      <c r="J47" s="59"/>
      <c r="K47" s="59"/>
      <c r="L47" s="59"/>
      <c r="M47" s="59"/>
      <c r="N47" s="60"/>
      <c r="O47" s="122"/>
    </row>
    <row r="48" spans="1:15" ht="6.75" customHeight="1">
      <c r="A48" s="5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9"/>
      <c r="O48" s="111"/>
    </row>
    <row r="49" spans="1:15" ht="12.75" customHeight="1">
      <c r="A49" s="56" t="s">
        <v>54</v>
      </c>
      <c r="B49" s="57"/>
      <c r="C49" s="57"/>
      <c r="D49" s="57"/>
      <c r="E49" s="57"/>
      <c r="F49" s="57"/>
      <c r="G49" s="57"/>
      <c r="H49" s="57"/>
      <c r="I49" s="49"/>
      <c r="J49" s="57"/>
      <c r="K49" s="57"/>
      <c r="L49" s="57"/>
      <c r="M49" s="57"/>
      <c r="N49" s="58"/>
      <c r="O49" s="122"/>
    </row>
    <row r="50" spans="1:15">
      <c r="A50" s="48"/>
      <c r="B50" s="49" t="s">
        <v>77</v>
      </c>
      <c r="C50" s="49"/>
      <c r="D50" s="49"/>
      <c r="E50" s="49"/>
      <c r="F50" s="49"/>
      <c r="G50" s="49"/>
      <c r="H50" s="49"/>
      <c r="I50" s="51"/>
      <c r="J50" s="49"/>
      <c r="K50" s="50"/>
      <c r="L50" s="46" t="s">
        <v>55</v>
      </c>
      <c r="M50" s="47"/>
      <c r="N50" s="149" t="s">
        <v>19</v>
      </c>
      <c r="O50" s="121"/>
    </row>
    <row r="51" spans="1:15">
      <c r="A51" s="48" t="s">
        <v>75</v>
      </c>
      <c r="B51" s="49"/>
      <c r="C51" s="49"/>
      <c r="D51" s="49"/>
      <c r="E51" s="49"/>
      <c r="F51" s="49"/>
      <c r="G51" s="49"/>
      <c r="H51" s="49"/>
      <c r="I51" s="51"/>
      <c r="J51" s="49"/>
      <c r="K51" s="50"/>
      <c r="L51" s="38"/>
      <c r="M51" s="11"/>
      <c r="N51" s="70">
        <v>10.5</v>
      </c>
      <c r="O51" s="112">
        <f>N51*L51</f>
        <v>0</v>
      </c>
    </row>
    <row r="52" spans="1:15">
      <c r="A52" s="48" t="s">
        <v>76</v>
      </c>
      <c r="B52" s="49"/>
      <c r="C52" s="49"/>
      <c r="D52" s="49"/>
      <c r="E52" s="49"/>
      <c r="F52" s="49"/>
      <c r="G52" s="51"/>
      <c r="H52" s="51"/>
      <c r="I52" s="63"/>
      <c r="J52" s="51"/>
      <c r="K52" s="50"/>
      <c r="L52" s="38"/>
      <c r="M52" s="11"/>
      <c r="N52" s="70">
        <v>10.5</v>
      </c>
      <c r="O52" s="112">
        <f>N52*L52</f>
        <v>0</v>
      </c>
    </row>
    <row r="53" spans="1:15">
      <c r="A53" s="48" t="s">
        <v>73</v>
      </c>
      <c r="B53" s="49"/>
      <c r="C53" s="49"/>
      <c r="D53" s="49"/>
      <c r="E53" s="49"/>
      <c r="F53" s="49"/>
      <c r="G53" s="49"/>
      <c r="H53" s="49"/>
      <c r="I53" s="51"/>
      <c r="J53" s="49"/>
      <c r="K53" s="50"/>
      <c r="L53" s="38"/>
      <c r="M53" s="11"/>
      <c r="N53" s="70">
        <v>11</v>
      </c>
      <c r="O53" s="112">
        <f>N53*L53</f>
        <v>0</v>
      </c>
    </row>
    <row r="54" spans="1:15">
      <c r="A54" s="48" t="s">
        <v>74</v>
      </c>
      <c r="B54" s="49"/>
      <c r="C54" s="49"/>
      <c r="D54" s="49"/>
      <c r="E54" s="49"/>
      <c r="F54" s="49"/>
      <c r="G54" s="51"/>
      <c r="H54" s="51"/>
      <c r="I54" s="63"/>
      <c r="J54" s="51"/>
      <c r="K54" s="50"/>
      <c r="L54" s="38"/>
      <c r="M54" s="11"/>
      <c r="N54" s="70">
        <v>11</v>
      </c>
      <c r="O54" s="113">
        <f>N54*L54</f>
        <v>0</v>
      </c>
    </row>
    <row r="55" spans="1:15" ht="6" customHeight="1">
      <c r="A55" s="7"/>
      <c r="B55" s="7"/>
      <c r="C55" s="7"/>
      <c r="D55" s="7"/>
      <c r="E55" s="7"/>
      <c r="F55" s="7"/>
      <c r="G55" s="37"/>
      <c r="H55" s="37"/>
      <c r="I55" s="8"/>
      <c r="J55" s="37"/>
      <c r="K55" s="7"/>
      <c r="L55" s="134"/>
      <c r="M55" s="75"/>
      <c r="N55" s="138">
        <f>SUM(O8:O54)</f>
        <v>0</v>
      </c>
      <c r="O55" s="138">
        <f>SUM(O8:O54)</f>
        <v>0</v>
      </c>
    </row>
    <row r="56" spans="1:15" ht="12.75" customHeight="1">
      <c r="A56" s="7"/>
      <c r="B56" s="7"/>
      <c r="C56" s="7"/>
      <c r="D56" s="7"/>
      <c r="E56" s="7"/>
      <c r="F56" s="7"/>
      <c r="G56" s="37" t="s">
        <v>81</v>
      </c>
      <c r="J56" s="37"/>
      <c r="K56" s="7"/>
      <c r="L56" s="136"/>
      <c r="M56" s="137"/>
      <c r="N56" s="135">
        <v>3.5</v>
      </c>
      <c r="O56" s="13">
        <f>IF(N55&gt;15,(L56),IF(N55&lt;15,(N56),""))</f>
        <v>3.5</v>
      </c>
    </row>
    <row r="57" spans="1:15" ht="15">
      <c r="H57" s="172" t="s">
        <v>22</v>
      </c>
      <c r="I57" s="173"/>
      <c r="J57" s="8"/>
      <c r="O57" s="154">
        <f>SUM(O61)-O59</f>
        <v>3.2110091743119265</v>
      </c>
    </row>
    <row r="58" spans="1:15" ht="4.5" customHeight="1">
      <c r="H58" s="2"/>
      <c r="I58" s="9"/>
      <c r="O58" s="153"/>
    </row>
    <row r="59" spans="1:15" ht="15.75" customHeight="1">
      <c r="H59" s="5" t="s">
        <v>20</v>
      </c>
      <c r="I59" s="6">
        <v>0.09</v>
      </c>
      <c r="J59" s="9"/>
      <c r="O59" s="13">
        <f>SUM(O61)/109*9</f>
        <v>0.28899082568807344</v>
      </c>
    </row>
    <row r="60" spans="1:15">
      <c r="O60" s="153"/>
    </row>
    <row r="61" spans="1:15" ht="13.5" thickBot="1">
      <c r="I61" s="155" t="s">
        <v>21</v>
      </c>
      <c r="J61" s="155"/>
      <c r="K61" s="155"/>
      <c r="L61" s="156" t="s">
        <v>51</v>
      </c>
      <c r="M61" s="155"/>
      <c r="N61" s="155" t="s">
        <v>50</v>
      </c>
      <c r="O61" s="157">
        <f>SUM(O55)+O56</f>
        <v>3.5</v>
      </c>
    </row>
  </sheetData>
  <sheetProtection password="8A08" sheet="1" objects="1" scenarios="1" selectLockedCells="1"/>
  <mergeCells count="15">
    <mergeCell ref="C27:N27"/>
    <mergeCell ref="A1:B1"/>
    <mergeCell ref="A2:B2"/>
    <mergeCell ref="A3:B3"/>
    <mergeCell ref="A4:B4"/>
    <mergeCell ref="C6:D6"/>
    <mergeCell ref="C1:F1"/>
    <mergeCell ref="C2:F2"/>
    <mergeCell ref="K1:O1"/>
    <mergeCell ref="K2:O2"/>
    <mergeCell ref="C3:F3"/>
    <mergeCell ref="C4:F4"/>
    <mergeCell ref="H6:I6"/>
    <mergeCell ref="K6:N6"/>
    <mergeCell ref="F6:G6"/>
  </mergeCells>
  <conditionalFormatting sqref="N50 H40 O39 O50:O54 O34 M40:N40 O41:O46 O8:O31">
    <cfRule type="cellIs" dxfId="5" priority="29" operator="lessThan">
      <formula>0.01</formula>
    </cfRule>
    <cfRule type="containsBlanks" dxfId="4" priority="30">
      <formula>LEN(TRIM(H8))=0</formula>
    </cfRule>
  </conditionalFormatting>
  <conditionalFormatting sqref="O50:O54">
    <cfRule type="colorScale" priority="26">
      <colorScale>
        <cfvo type="num" val="0"/>
        <cfvo type="max" val="0"/>
        <color theme="0"/>
        <color rgb="FFFFEF9C"/>
      </colorScale>
    </cfRule>
  </conditionalFormatting>
  <conditionalFormatting sqref="O51:O54">
    <cfRule type="colorScale" priority="25">
      <colorScale>
        <cfvo type="num" val="0"/>
        <cfvo type="max" val="0"/>
        <color theme="0"/>
        <color theme="0"/>
      </colorScale>
    </cfRule>
  </conditionalFormatting>
  <conditionalFormatting sqref="O35:O38">
    <cfRule type="cellIs" dxfId="3" priority="5" operator="lessThan">
      <formula>0.01</formula>
    </cfRule>
    <cfRule type="containsBlanks" dxfId="2" priority="6">
      <formula>LEN(TRIM(O35))=0</formula>
    </cfRule>
  </conditionalFormatting>
  <conditionalFormatting sqref="O56:O61">
    <cfRule type="cellIs" dxfId="1" priority="3" operator="lessThan">
      <formula>0.01</formula>
    </cfRule>
    <cfRule type="containsBlanks" dxfId="0" priority="4">
      <formula>LEN(TRIM(O56))=0</formula>
    </cfRule>
  </conditionalFormatting>
  <conditionalFormatting sqref="O56:O61">
    <cfRule type="colorScale" priority="2">
      <colorScale>
        <cfvo type="num" val="0"/>
        <cfvo type="max" val="0"/>
        <color theme="0"/>
        <color rgb="FFFFEF9C"/>
      </colorScale>
    </cfRule>
  </conditionalFormatting>
  <conditionalFormatting sqref="O56:O61">
    <cfRule type="colorScale" priority="1">
      <colorScale>
        <cfvo type="num" val="0"/>
        <cfvo type="max" val="0"/>
        <color theme="0"/>
        <color theme="0"/>
      </colorScale>
    </cfRule>
  </conditionalFormatting>
  <printOptions horizontalCentered="1"/>
  <pageMargins left="0.70866141732283472" right="0.70866141732283472" top="0.94488188976377963" bottom="0.74803149606299213" header="0.11811023622047245" footer="0.31496062992125984"/>
  <pageSetup paperSize="9" orientation="portrait" r:id="rId1"/>
  <headerFooter>
    <oddHeader xml:space="preserve">&amp;L&amp;"Arial,Vet"&amp;10Bestellijst / factuur&amp;"Arial,Standaard"&amp;8
mailen naar: &amp;Uinfo@go-in.nu
&amp;Udatum: &amp;D 
tijd: &amp;T&amp;C&amp;"-,Vet"&amp;10Go in lunchroom&amp;8
&amp;"-,Standaard"Elburgplein 21 , 2803 PX Gouda 
IBAN: NL87RABO0115234586
Tel: 0182-522611&amp;R&amp;"Arial,Standaard"&amp;10&amp;G
</oddHeader>
    <oddFooter>&amp;L&amp;9Lunchroom Go In
Elburgplein 21, 2803 PX Gouda&amp;C&amp;9Kvk:57082243 te Gouda&amp;R&amp;10
 BTWnr: NL001623168B52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2020-01-07T14:47:17Z</cp:lastPrinted>
  <dcterms:created xsi:type="dcterms:W3CDTF">2013-09-10T11:59:09Z</dcterms:created>
  <dcterms:modified xsi:type="dcterms:W3CDTF">2021-04-21T09:13:08Z</dcterms:modified>
</cp:coreProperties>
</file>